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C:\Users\jelar\Documents\AnalystSolutions\CONTENT\4 MASR\3 Ensure Ideal Entry Point\1 Validate Your View (including FaVeS)\"/>
    </mc:Choice>
  </mc:AlternateContent>
  <xr:revisionPtr revIDLastSave="0" documentId="10_ncr:8100000_{C6DC083A-CF5B-480B-BBF4-8CF77D476DF8}" xr6:coauthVersionLast="34" xr6:coauthVersionMax="34" xr10:uidLastSave="{00000000-0000-0000-0000-000000000000}"/>
  <bookViews>
    <workbookView xWindow="0" yWindow="0" windowWidth="32914" windowHeight="14374" xr2:uid="{E56051E9-8BCA-43D5-9F35-A983E9ED0FDB}"/>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 l="1"/>
  <c r="B18" i="1"/>
  <c r="B22" i="1"/>
  <c r="G9" i="1"/>
  <c r="G6" i="1"/>
  <c r="G7" i="1" s="1"/>
  <c r="G5" i="1"/>
  <c r="B2" i="1"/>
  <c r="B4" i="1"/>
  <c r="I9" i="1"/>
  <c r="H9" i="1"/>
  <c r="L5" i="1"/>
  <c r="K5" i="1"/>
  <c r="J5" i="1"/>
  <c r="H5" i="1"/>
  <c r="B7" i="1"/>
  <c r="I5" i="1"/>
  <c r="B24" i="1" l="1"/>
  <c r="B27" i="1" s="1"/>
  <c r="B28" i="1" s="1"/>
  <c r="B5" i="1"/>
  <c r="B6" i="1" s="1"/>
  <c r="B14" i="1"/>
  <c r="B8" i="1"/>
  <c r="B9" i="1" s="1"/>
  <c r="B11" i="1" l="1"/>
  <c r="B19" i="1"/>
  <c r="B15" i="1"/>
  <c r="B25" i="1"/>
</calcChain>
</file>

<file path=xl/sharedStrings.xml><?xml version="1.0" encoding="utf-8"?>
<sst xmlns="http://schemas.openxmlformats.org/spreadsheetml/2006/main" count="71" uniqueCount="58">
  <si>
    <t>Ticker:</t>
  </si>
  <si>
    <t>Source</t>
  </si>
  <si>
    <t>Current Year</t>
  </si>
  <si>
    <t>Blended NTM</t>
  </si>
  <si>
    <t>Consensus FY2</t>
  </si>
  <si>
    <t>Blended NTM in 1 Year</t>
  </si>
  <si>
    <t>Consensus FY3</t>
  </si>
  <si>
    <t>1. Current data</t>
  </si>
  <si>
    <t>Current stock price</t>
  </si>
  <si>
    <t>A</t>
  </si>
  <si>
    <t>Market data provider</t>
  </si>
  <si>
    <t>B</t>
  </si>
  <si>
    <t>Market data provider (Bloomberg EEO)</t>
  </si>
  <si>
    <t>Stock's current valuation multiple based on Year 1 EPS (divide row A by row B)</t>
  </si>
  <si>
    <t>C</t>
  </si>
  <si>
    <t>Computation</t>
  </si>
  <si>
    <t>Current value of a market index (e.g. S&amp;P 500)</t>
  </si>
  <si>
    <t>Next 12-month (“NTM”) consensus EPS forecast for INDEX at present</t>
  </si>
  <si>
    <t>D</t>
  </si>
  <si>
    <t>Stock's current premium or discount to the market multiple (divide row C by row D, expressed as a percentage above or below 100%: a “discount” should be shown as a negative number)</t>
  </si>
  <si>
    <t>E</t>
  </si>
  <si>
    <t>2. Change from consensus EPS between Year 1 and Year 2</t>
  </si>
  <si>
    <t>F</t>
  </si>
  <si>
    <t>Difference between Year 2 and Year 1 consensus EPS forecasts (divide row F by row B)</t>
  </si>
  <si>
    <t>3. Change due to analyst's financial forecast differing from consensus</t>
  </si>
  <si>
    <t>G</t>
  </si>
  <si>
    <t>Estimate</t>
  </si>
  <si>
    <t>Difference between analyst's estimate in Year 2 and that of consensus (divide row G by row F)</t>
  </si>
  <si>
    <t>H</t>
  </si>
  <si>
    <t>4. Change due to analyst's future valuation multiple differing from current multiple</t>
  </si>
  <si>
    <t>J</t>
  </si>
  <si>
    <t>K</t>
  </si>
  <si>
    <t>Valuation multiple used for price target at beginning of Year 2 (multiply row J x (1+row K))</t>
  </si>
  <si>
    <t>L</t>
  </si>
  <si>
    <t>Difference between analyst's future multiple and stock's current multiple (divide row L by row C)</t>
  </si>
  <si>
    <t>M</t>
  </si>
  <si>
    <t>5. Price target (multiply row G x row L)</t>
  </si>
  <si>
    <t>N</t>
  </si>
  <si>
    <t>Change from current price (divide row N by row A)</t>
  </si>
  <si>
    <t>Preferred "E" for forward P/E</t>
  </si>
  <si>
    <t>Option #1</t>
  </si>
  <si>
    <t>Option #2</t>
  </si>
  <si>
    <t>Option #3</t>
  </si>
  <si>
    <t>Option #4</t>
  </si>
  <si>
    <t>Option #5</t>
  </si>
  <si>
    <t>Option #</t>
  </si>
  <si>
    <t>Guide letter</t>
  </si>
  <si>
    <t>Next 12-month (“NTM”) consensus EPS forecast for STOCK at present (we call this "Year 1")</t>
  </si>
  <si>
    <t>Current market multiple on NTM consensus (for the broad market such as S&amp;P 500)</t>
  </si>
  <si>
    <t>NTM consensus in Year 2 (i.e. forecast at beginning of Year 2 for Year 2)</t>
  </si>
  <si>
    <t>Analyst's NTM EPS forecast in one year (i.e. forecast for Year 2)</t>
  </si>
  <si>
    <t>Analyst's estimate of market multiple at beginning of Year 2</t>
  </si>
  <si>
    <t>Analyst's estimate of stock's premium or discount to market multiple at beginning of Year 2</t>
  </si>
  <si>
    <t>Stock's "Year 1" EPS Methodology</t>
  </si>
  <si>
    <t>S&amp;P 500 "Year 1" EPS Methodology</t>
  </si>
  <si>
    <t>Stock's "Year 2" EPS Methodology</t>
  </si>
  <si>
    <t>Methodology for Deriving "EPS" for Forward P/E Ratios</t>
  </si>
  <si>
    <t>SBUX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</si>
</sst>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0.0%"/>
  </numFmts>
  <fonts count="8" x14ac:knownFonts="1">
    <font>
      <sz val="11"/>
      <color theme="1"/>
      <name val="Arial Narrow"/>
      <family val="2"/>
    </font>
    <font>
      <sz val="11"/>
      <color theme="1"/>
      <name val="Arial Narrow"/>
      <family val="2"/>
    </font>
    <font>
      <b/>
      <sz val="11"/>
      <color theme="0"/>
      <name val="Arial Narrow"/>
      <family val="2"/>
    </font>
    <font>
      <sz val="11"/>
      <color theme="0"/>
      <name val="Arial Narrow"/>
      <family val="2"/>
    </font>
    <font>
      <sz val="11"/>
      <name val="Arial Narrow"/>
      <family val="2"/>
    </font>
    <font>
      <b/>
      <sz val="11"/>
      <name val="Arial Narrow"/>
      <family val="2"/>
    </font>
    <font>
      <sz val="11"/>
      <color theme="1"/>
      <name val="Calibri"/>
      <family val="2"/>
      <scheme val="minor"/>
    </font>
    <font>
      <b/>
      <sz val="11"/>
      <color rgb="FF0070C0"/>
      <name val="Arial Narrow"/>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6" fillId="0" borderId="0"/>
  </cellStyleXfs>
  <cellXfs count="35">
    <xf numFmtId="0" fontId="0" fillId="0" borderId="0" xfId="0"/>
    <xf numFmtId="0" fontId="4" fillId="0" borderId="0" xfId="0" applyFont="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right"/>
    </xf>
    <xf numFmtId="0" fontId="4" fillId="0" borderId="0" xfId="0" applyFont="1" applyAlignment="1">
      <alignment horizontal="right" vertical="center"/>
    </xf>
    <xf numFmtId="0" fontId="5" fillId="0" borderId="0" xfId="0" applyFont="1" applyAlignment="1">
      <alignment wrapText="1"/>
    </xf>
    <xf numFmtId="0" fontId="4" fillId="0" borderId="0" xfId="0" applyFont="1" applyAlignment="1">
      <alignment vertical="center"/>
    </xf>
    <xf numFmtId="9" fontId="4" fillId="0" borderId="0" xfId="2" applyNumberFormat="1" applyFont="1" applyBorder="1" applyAlignment="1">
      <alignment horizontal="right" vertical="center"/>
    </xf>
    <xf numFmtId="0" fontId="5" fillId="0" borderId="0" xfId="0" applyFont="1"/>
    <xf numFmtId="0" fontId="4" fillId="0" borderId="0" xfId="0" applyFont="1"/>
    <xf numFmtId="0" fontId="4" fillId="0" borderId="0" xfId="0" applyFont="1" applyAlignment="1">
      <alignment wrapText="1"/>
    </xf>
    <xf numFmtId="164" fontId="4" fillId="0" borderId="0" xfId="0" applyNumberFormat="1" applyFont="1" applyAlignment="1">
      <alignment horizontal="right" vertical="center"/>
    </xf>
    <xf numFmtId="164" fontId="4" fillId="0" borderId="0" xfId="0" applyNumberFormat="1" applyFont="1"/>
    <xf numFmtId="165" fontId="4" fillId="0" borderId="0" xfId="0" applyNumberFormat="1" applyFont="1" applyAlignment="1">
      <alignment horizontal="right" vertical="center"/>
    </xf>
    <xf numFmtId="3" fontId="4" fillId="0" borderId="0" xfId="0" applyNumberFormat="1" applyFont="1" applyAlignment="1">
      <alignment horizontal="right" vertical="center"/>
    </xf>
    <xf numFmtId="165" fontId="4" fillId="0" borderId="0" xfId="0" applyNumberFormat="1" applyFont="1" applyAlignment="1">
      <alignment vertical="center"/>
    </xf>
    <xf numFmtId="166" fontId="4" fillId="0" borderId="0" xfId="1" applyNumberFormat="1" applyFont="1" applyAlignment="1">
      <alignment horizontal="right" vertical="center"/>
    </xf>
    <xf numFmtId="2" fontId="4" fillId="0" borderId="0" xfId="0" applyNumberFormat="1" applyFont="1" applyAlignment="1">
      <alignment horizontal="right" vertical="center"/>
    </xf>
    <xf numFmtId="9" fontId="4" fillId="0" borderId="0" xfId="1" applyFont="1" applyAlignment="1">
      <alignment horizontal="right" vertical="center"/>
    </xf>
    <xf numFmtId="0" fontId="5" fillId="0" borderId="0" xfId="0" applyFont="1" applyAlignment="1"/>
    <xf numFmtId="0" fontId="4" fillId="0" borderId="0" xfId="0" applyFont="1" applyAlignment="1">
      <alignment horizontal="right" wrapText="1"/>
    </xf>
    <xf numFmtId="0" fontId="4" fillId="0" borderId="0" xfId="0" applyFont="1" applyAlignment="1">
      <alignment vertical="top" wrapText="1"/>
    </xf>
    <xf numFmtId="0" fontId="7" fillId="0" borderId="0" xfId="0" applyFont="1" applyAlignment="1">
      <alignment horizontal="left" wrapText="1"/>
    </xf>
    <xf numFmtId="0" fontId="4" fillId="0" borderId="0" xfId="0" applyFont="1" applyAlignment="1">
      <alignment horizontal="center"/>
    </xf>
    <xf numFmtId="0" fontId="3" fillId="0" borderId="0" xfId="0" applyFont="1" applyAlignment="1">
      <alignment horizontal="right"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165" fontId="7" fillId="2" borderId="0" xfId="0" applyNumberFormat="1" applyFont="1" applyFill="1" applyAlignment="1">
      <alignment horizontal="right" vertical="center"/>
    </xf>
    <xf numFmtId="166" fontId="7" fillId="2" borderId="0" xfId="0" applyNumberFormat="1" applyFont="1" applyFill="1" applyAlignment="1">
      <alignment horizontal="right" vertical="center"/>
    </xf>
    <xf numFmtId="0" fontId="7" fillId="2" borderId="0" xfId="0" applyFont="1" applyFill="1" applyAlignment="1">
      <alignment horizontal="center" wrapText="1"/>
    </xf>
    <xf numFmtId="164" fontId="7" fillId="2" borderId="0" xfId="0" applyNumberFormat="1" applyFont="1" applyFill="1" applyAlignment="1">
      <alignment horizontal="right" vertical="center"/>
    </xf>
    <xf numFmtId="0" fontId="4" fillId="0" borderId="0" xfId="0" applyFont="1" applyAlignment="1">
      <alignment horizontal="center" vertical="top"/>
    </xf>
    <xf numFmtId="0" fontId="4" fillId="0" borderId="0" xfId="0" applyFont="1" applyAlignment="1">
      <alignment horizontal="center" vertical="top" wrapText="1"/>
    </xf>
    <xf numFmtId="0" fontId="0" fillId="0" borderId="0" xfId="0" applyAlignment="1">
      <alignment horizontal="center" vertical="center"/>
    </xf>
  </cellXfs>
  <cellStyles count="3">
    <cellStyle name="Normal" xfId="0" builtinId="0"/>
    <cellStyle name="Normal 4" xfId="2" xr:uid="{B2E77DDF-2D8F-4E71-A17A-658C16B58843}"/>
    <cellStyle name="Percent" xfId="1" builtinId="5"/>
  </cellStyles>
  <dxfs count="13">
    <dxf>
      <font>
        <strike val="0"/>
        <outline val="0"/>
        <shadow val="0"/>
        <u val="none"/>
        <vertAlign val="baseline"/>
        <sz val="11"/>
        <color auto="1"/>
        <name val="Arial Narrow"/>
        <family val="2"/>
        <scheme val="none"/>
      </font>
      <alignment horizontal="center" vertical="top" textRotation="0" indent="0" justifyLastLine="0" shrinkToFit="0" readingOrder="0"/>
    </dxf>
    <dxf>
      <font>
        <b val="0"/>
        <i val="0"/>
        <strike val="0"/>
        <condense val="0"/>
        <extend val="0"/>
        <outline val="0"/>
        <shadow val="0"/>
        <u val="none"/>
        <vertAlign val="baseline"/>
        <sz val="11"/>
        <color auto="1"/>
        <name val="Arial Narrow"/>
        <family val="2"/>
        <scheme val="none"/>
      </font>
    </dxf>
    <dxf>
      <font>
        <b val="0"/>
        <i val="0"/>
        <strike val="0"/>
        <condense val="0"/>
        <extend val="0"/>
        <outline val="0"/>
        <shadow val="0"/>
        <u val="none"/>
        <vertAlign val="baseline"/>
        <sz val="11"/>
        <color auto="1"/>
        <name val="Arial Narrow"/>
        <family val="2"/>
        <scheme val="none"/>
      </font>
    </dxf>
    <dxf>
      <font>
        <b val="0"/>
        <i val="0"/>
        <strike val="0"/>
        <condense val="0"/>
        <extend val="0"/>
        <outline val="0"/>
        <shadow val="0"/>
        <u val="none"/>
        <vertAlign val="baseline"/>
        <sz val="11"/>
        <color auto="1"/>
        <name val="Arial Narrow"/>
        <family val="2"/>
        <scheme val="none"/>
      </font>
      <numFmt numFmtId="164" formatCode="&quot;$&quot;#,##0.00"/>
    </dxf>
    <dxf>
      <font>
        <b val="0"/>
        <i val="0"/>
        <strike val="0"/>
        <condense val="0"/>
        <extend val="0"/>
        <outline val="0"/>
        <shadow val="0"/>
        <u val="none"/>
        <vertAlign val="baseline"/>
        <sz val="11"/>
        <color auto="1"/>
        <name val="Arial Narrow"/>
        <family val="2"/>
        <scheme val="none"/>
      </font>
    </dxf>
    <dxf>
      <font>
        <b val="0"/>
        <i val="0"/>
        <strike val="0"/>
        <condense val="0"/>
        <extend val="0"/>
        <outline val="0"/>
        <shadow val="0"/>
        <u val="none"/>
        <vertAlign val="baseline"/>
        <sz val="11"/>
        <color auto="1"/>
        <name val="Arial Narrow"/>
        <family val="2"/>
        <scheme val="none"/>
      </font>
      <numFmt numFmtId="164" formatCode="&quot;$&quot;#,##0.00"/>
    </dxf>
    <dxf>
      <font>
        <b val="0"/>
        <i val="0"/>
        <strike val="0"/>
        <condense val="0"/>
        <extend val="0"/>
        <outline val="0"/>
        <shadow val="0"/>
        <u val="none"/>
        <vertAlign val="baseline"/>
        <sz val="11"/>
        <color auto="1"/>
        <name val="Arial Narrow"/>
        <family val="2"/>
        <scheme val="none"/>
      </font>
      <numFmt numFmtId="164" formatCode="&quot;$&quot;#,##0.00"/>
    </dxf>
    <dxf>
      <font>
        <b val="0"/>
        <i val="0"/>
        <strike val="0"/>
        <condense val="0"/>
        <extend val="0"/>
        <outline val="0"/>
        <shadow val="0"/>
        <u val="none"/>
        <vertAlign val="baseline"/>
        <sz val="11"/>
        <color auto="1"/>
        <name val="Arial Narrow"/>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Narrow"/>
        <family val="2"/>
        <scheme val="none"/>
      </font>
    </dxf>
    <dxf>
      <font>
        <strike val="0"/>
        <outline val="0"/>
        <shadow val="0"/>
        <u val="none"/>
        <vertAlign val="baseline"/>
        <sz val="11"/>
        <color theme="0"/>
        <name val="Arial Narrow"/>
        <family val="2"/>
        <scheme val="none"/>
      </font>
    </dxf>
    <dxf>
      <font>
        <b val="0"/>
        <i val="0"/>
        <strike val="0"/>
        <condense val="0"/>
        <extend val="0"/>
        <outline val="0"/>
        <shadow val="0"/>
        <u val="none"/>
        <vertAlign val="baseline"/>
        <sz val="11"/>
        <color auto="1"/>
        <name val="Arial Narrow"/>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Narrow"/>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Narrow"/>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bloomberg.rtd">
      <tp>
        <v>3.0110000000000001</v>
        <stp/>
        <stp>##V3_BDPV12</stp>
        <stp>SBUX US Equity</stp>
        <stp>BEST_EST_EPS_FY3</stp>
        <stp>[How Do You Differ for AnalystSolutions Bonus Material v1.1.xlsx]Sheet1!R5C12</stp>
        <tr r="L5" s="1"/>
      </tp>
      <tp>
        <v>172.56709289550781</v>
        <stp/>
        <stp>##V3_BDPV12</stp>
        <stp>spx index</stp>
        <stp>best eps</stp>
        <stp>[How Do You Differ for AnalystSolutions Bonus Material v1.1.xlsx]Sheet1!R9C9</stp>
        <stp>best fperiod override=BF</stp>
        <tr r="I9" s="1"/>
      </tp>
      <tp>
        <v>2.9883538461538461</v>
        <stp/>
        <stp>##V3_BDPV12</stp>
        <stp>SBUX US Equity</stp>
        <stp>best eps</stp>
        <stp>[How Do You Differ for AnalystSolutions Bonus Material v1.1.xlsx]Sheet1!R5C11</stp>
        <stp>best fperiod override=2BF</stp>
        <tr r="K5" s="1"/>
      </tp>
      <tp>
        <v>54.237200000000001</v>
        <stp/>
        <stp>##V3_BDPV12</stp>
        <stp>SBUX US Equity</stp>
        <stp>PX LAST</stp>
        <stp>[How Do You Differ for AnalystSolutions Bonus Material v1.1.xlsx]Sheet1!R4C2</stp>
        <tr r="B4" s="1"/>
      </tp>
    </main>
    <main first="bloomberg.rtd">
      <tp>
        <v>161.64643859863281</v>
        <stp/>
        <stp>##V3_BDPV12</stp>
        <stp>spx index</stp>
        <stp>best eps</stp>
        <stp>[How Do You Differ for AnalystSolutions Bonus Material v1.1.xlsx]Sheet1!R9C8</stp>
        <tr r="H9" s="1"/>
      </tp>
      <tp>
        <v>2.6285938697318012</v>
        <stp/>
        <stp>##V3_BDPV12</stp>
        <stp>SBUX US Equity</stp>
        <stp>best eps</stp>
        <stp>[How Do You Differ for AnalystSolutions Bonus Material v1.1.xlsx]Sheet1!R5C9</stp>
        <stp>best fperiod override=BF</stp>
        <tr r="I5" s="1"/>
      </tp>
      <tp>
        <v>2.4079999999999999</v>
        <stp/>
        <stp>##V3_BDPV12</stp>
        <stp>SBUX US Equity</stp>
        <stp>CONS_EEPS_CUR_YR</stp>
        <stp>[How Do You Differ for AnalystSolutions Bonus Material v1.1.xlsx]Sheet1!R5C8</stp>
        <tr r="H5" s="1"/>
      </tp>
      <tp>
        <v>2871.34</v>
        <stp/>
        <stp>##V3_BDPV12</stp>
        <stp>spx index</stp>
        <stp>PX LAST</stp>
        <stp>[How Do You Differ for AnalystSolutions Bonus Material v1.1.xlsx]Sheet1!R7C2</stp>
        <tr r="B7" s="1"/>
      </tp>
      <tp>
        <v>2.6430000000000002</v>
        <stp/>
        <stp>##V3_BDPV12</stp>
        <stp>SBUX US Equity</stp>
        <stp>BEST_EEPS_NXT_YR</stp>
        <stp>[How Do You Differ for AnalystSolutions Bonus Material v1.1.xlsx]Sheet1!R5C10</stp>
        <tr r="J5" s="1"/>
      </tp>
    </main>
  </volType>
</volTypes>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volatileDependencies" Target="volatileDependencies.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21772</xdr:colOff>
      <xdr:row>9</xdr:row>
      <xdr:rowOff>92529</xdr:rowOff>
    </xdr:from>
    <xdr:to>
      <xdr:col>12</xdr:col>
      <xdr:colOff>16330</xdr:colOff>
      <xdr:row>30</xdr:row>
      <xdr:rowOff>32657</xdr:rowOff>
    </xdr:to>
    <xdr:sp macro="" textlink="">
      <xdr:nvSpPr>
        <xdr:cNvPr id="17" name="TextBox 16">
          <a:extLst>
            <a:ext uri="{FF2B5EF4-FFF2-40B4-BE49-F238E27FC236}">
              <a16:creationId xmlns:a16="http://schemas.microsoft.com/office/drawing/2014/main" id="{CC7EFBF6-A4C2-4B49-8B77-BCBF1D0E4707}"/>
            </a:ext>
          </a:extLst>
        </xdr:cNvPr>
        <xdr:cNvSpPr txBox="1"/>
      </xdr:nvSpPr>
      <xdr:spPr>
        <a:xfrm>
          <a:off x="10292443" y="2139043"/>
          <a:ext cx="7854044" cy="38916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Arial Narrow" panose="020B0606020202030204" pitchFamily="34" charset="0"/>
              <a:ea typeface="+mn-ea"/>
              <a:cs typeface="+mn-cs"/>
            </a:rPr>
            <a:t>INSTRUCTIONS</a:t>
          </a:r>
        </a:p>
        <a:p>
          <a:endParaRPr lang="en-US" sz="1100" b="0" i="0">
            <a:solidFill>
              <a:schemeClr val="dk1"/>
            </a:solidFill>
            <a:effectLst/>
            <a:latin typeface="Arial Narrow" panose="020B0606020202030204" pitchFamily="34" charset="0"/>
            <a:ea typeface="+mn-ea"/>
            <a:cs typeface="+mn-cs"/>
          </a:endParaRPr>
        </a:p>
        <a:p>
          <a:r>
            <a:rPr lang="en-US" sz="1100" b="0" i="0">
              <a:solidFill>
                <a:schemeClr val="dk1"/>
              </a:solidFill>
              <a:effectLst/>
              <a:latin typeface="Arial Narrow" panose="020B0606020202030204" pitchFamily="34" charset="0"/>
              <a:ea typeface="+mn-ea"/>
              <a:cs typeface="+mn-cs"/>
            </a:rPr>
            <a:t>You may need to run this on a computer with Bloomberg</a:t>
          </a:r>
        </a:p>
        <a:p>
          <a:r>
            <a:rPr lang="en-US" sz="1100" b="0" i="0">
              <a:solidFill>
                <a:schemeClr val="dk1"/>
              </a:solidFill>
              <a:effectLst/>
              <a:latin typeface="Arial Narrow" panose="020B0606020202030204" pitchFamily="34" charset="0"/>
              <a:ea typeface="+mn-ea"/>
              <a:cs typeface="+mn-cs"/>
            </a:rPr>
            <a:t>In the BLUE table</a:t>
          </a:r>
          <a:r>
            <a:rPr lang="en-US" sz="1100" b="0" i="0" baseline="0">
              <a:solidFill>
                <a:schemeClr val="dk1"/>
              </a:solidFill>
              <a:effectLst/>
              <a:latin typeface="Arial Narrow" panose="020B0606020202030204" pitchFamily="34" charset="0"/>
              <a:ea typeface="+mn-ea"/>
              <a:cs typeface="+mn-cs"/>
            </a:rPr>
            <a:t> e</a:t>
          </a:r>
          <a:r>
            <a:rPr lang="en-US" sz="1100" b="0" i="0">
              <a:solidFill>
                <a:schemeClr val="dk1"/>
              </a:solidFill>
              <a:effectLst/>
              <a:latin typeface="Arial Narrow" panose="020B0606020202030204" pitchFamily="34" charset="0"/>
              <a:ea typeface="+mn-ea"/>
              <a:cs typeface="+mn-cs"/>
            </a:rPr>
            <a:t>nter your stock's ticker in B1</a:t>
          </a:r>
        </a:p>
        <a:p>
          <a:endParaRPr lang="en-US" sz="1100" b="0" i="0">
            <a:solidFill>
              <a:schemeClr val="dk1"/>
            </a:solidFill>
            <a:effectLst/>
            <a:latin typeface="Arial Narrow" panose="020B0606020202030204" pitchFamily="34" charset="0"/>
            <a:ea typeface="+mn-ea"/>
            <a:cs typeface="+mn-cs"/>
          </a:endParaRPr>
        </a:p>
        <a:p>
          <a:r>
            <a:rPr lang="en-US" sz="1100" b="0" i="0">
              <a:solidFill>
                <a:schemeClr val="dk1"/>
              </a:solidFill>
              <a:effectLst/>
              <a:latin typeface="Arial Narrow" panose="020B0606020202030204" pitchFamily="34" charset="0"/>
              <a:ea typeface="+mn-ea"/>
              <a:cs typeface="+mn-cs"/>
            </a:rPr>
            <a:t>In the TAN</a:t>
          </a:r>
          <a:r>
            <a:rPr lang="en-US" sz="1100" b="0" i="0" baseline="0">
              <a:solidFill>
                <a:schemeClr val="dk1"/>
              </a:solidFill>
              <a:effectLst/>
              <a:latin typeface="Arial Narrow" panose="020B0606020202030204" pitchFamily="34" charset="0"/>
              <a:ea typeface="+mn-ea"/>
              <a:cs typeface="+mn-cs"/>
            </a:rPr>
            <a:t> table (which is pulling Consensus estimates for the stock and the S&amp;P500 from Bloomberg)</a:t>
          </a:r>
          <a:endParaRPr lang="en-US" sz="1100" b="0" i="0">
            <a:solidFill>
              <a:schemeClr val="dk1"/>
            </a:solidFill>
            <a:effectLst/>
            <a:latin typeface="Arial Narrow" panose="020B0606020202030204" pitchFamily="34" charset="0"/>
            <a:ea typeface="+mn-ea"/>
            <a:cs typeface="+mn-cs"/>
          </a:endParaRPr>
        </a:p>
        <a:p>
          <a:r>
            <a:rPr lang="en-US" sz="1100" b="0" i="0">
              <a:solidFill>
                <a:schemeClr val="dk1"/>
              </a:solidFill>
              <a:effectLst/>
              <a:latin typeface="Arial Narrow" panose="020B0606020202030204" pitchFamily="34" charset="0"/>
              <a:ea typeface="+mn-ea"/>
              <a:cs typeface="+mn-cs"/>
            </a:rPr>
            <a:t>In column "G" change the yellow shaded cells to match your preferred methodology</a:t>
          </a:r>
          <a:r>
            <a:rPr lang="en-US" sz="1100" b="0" i="0" baseline="0">
              <a:solidFill>
                <a:schemeClr val="dk1"/>
              </a:solidFill>
              <a:effectLst/>
              <a:latin typeface="Arial Narrow" panose="020B0606020202030204" pitchFamily="34" charset="0"/>
              <a:ea typeface="+mn-ea"/>
              <a:cs typeface="+mn-cs"/>
            </a:rPr>
            <a:t> for computing the </a:t>
          </a:r>
          <a:r>
            <a:rPr lang="en-US" sz="1100" b="0" i="0">
              <a:solidFill>
                <a:schemeClr val="dk1"/>
              </a:solidFill>
              <a:effectLst/>
              <a:latin typeface="Arial Narrow" panose="020B0606020202030204" pitchFamily="34" charset="0"/>
              <a:ea typeface="+mn-ea"/>
              <a:cs typeface="+mn-cs"/>
            </a:rPr>
            <a:t>"E"</a:t>
          </a:r>
          <a:r>
            <a:rPr lang="en-US" sz="1100" b="0" i="0" baseline="0">
              <a:solidFill>
                <a:schemeClr val="dk1"/>
              </a:solidFill>
              <a:effectLst/>
              <a:latin typeface="Arial Narrow" panose="020B0606020202030204" pitchFamily="34" charset="0"/>
              <a:ea typeface="+mn-ea"/>
              <a:cs typeface="+mn-cs"/>
            </a:rPr>
            <a:t> for your </a:t>
          </a:r>
          <a:r>
            <a:rPr lang="en-US" sz="1100" b="0" i="0">
              <a:solidFill>
                <a:schemeClr val="dk1"/>
              </a:solidFill>
              <a:effectLst/>
              <a:latin typeface="Arial Narrow" panose="020B0606020202030204" pitchFamily="34" charset="0"/>
              <a:ea typeface="+mn-ea"/>
              <a:cs typeface="+mn-cs"/>
            </a:rPr>
            <a:t>forward P/E method for: A) the stock now;</a:t>
          </a:r>
          <a:r>
            <a:rPr lang="en-US" sz="1100" b="0" i="0" baseline="0">
              <a:solidFill>
                <a:schemeClr val="dk1"/>
              </a:solidFill>
              <a:effectLst/>
              <a:latin typeface="Arial Narrow" panose="020B0606020202030204" pitchFamily="34" charset="0"/>
              <a:ea typeface="+mn-ea"/>
              <a:cs typeface="+mn-cs"/>
            </a:rPr>
            <a:t> B) the stock one year from now; and 3) for the S&amp;P 500 now.  The options are as follows: </a:t>
          </a:r>
          <a:endParaRPr lang="en-US" sz="1100" b="0" i="0">
            <a:solidFill>
              <a:schemeClr val="dk1"/>
            </a:solidFill>
            <a:effectLst/>
            <a:latin typeface="Arial Narrow" panose="020B0606020202030204" pitchFamily="34" charset="0"/>
            <a:ea typeface="+mn-ea"/>
            <a:cs typeface="+mn-cs"/>
          </a:endParaRPr>
        </a:p>
        <a:p>
          <a:r>
            <a:rPr lang="en-US" sz="1100" b="0" i="0">
              <a:solidFill>
                <a:schemeClr val="dk1"/>
              </a:solidFill>
              <a:effectLst/>
              <a:latin typeface="Arial Narrow" panose="020B0606020202030204" pitchFamily="34" charset="0"/>
              <a:ea typeface="+mn-ea"/>
              <a:cs typeface="+mn-cs"/>
            </a:rPr>
            <a:t>1=current</a:t>
          </a:r>
          <a:r>
            <a:rPr lang="en-US" sz="1100" b="0" i="0" baseline="0">
              <a:solidFill>
                <a:schemeClr val="dk1"/>
              </a:solidFill>
              <a:effectLst/>
              <a:latin typeface="Arial Narrow" panose="020B0606020202030204" pitchFamily="34" charset="0"/>
              <a:ea typeface="+mn-ea"/>
              <a:cs typeface="+mn-cs"/>
            </a:rPr>
            <a:t> year</a:t>
          </a:r>
        </a:p>
        <a:p>
          <a:r>
            <a:rPr lang="en-US" sz="1100" b="0" i="0" baseline="0">
              <a:solidFill>
                <a:schemeClr val="dk1"/>
              </a:solidFill>
              <a:effectLst/>
              <a:latin typeface="Arial Narrow" panose="020B0606020202030204" pitchFamily="34" charset="0"/>
              <a:ea typeface="+mn-ea"/>
              <a:cs typeface="+mn-cs"/>
            </a:rPr>
            <a:t>2=blended next 12 months (NTM) (PREFERRED for YEAR 1 for stock and S&amp;P 500)</a:t>
          </a:r>
        </a:p>
        <a:p>
          <a:r>
            <a:rPr lang="en-US" sz="1100" b="0" i="0" baseline="0">
              <a:solidFill>
                <a:schemeClr val="dk1"/>
              </a:solidFill>
              <a:effectLst/>
              <a:latin typeface="Arial Narrow" panose="020B0606020202030204" pitchFamily="34" charset="0"/>
              <a:ea typeface="+mn-ea"/>
              <a:cs typeface="+mn-cs"/>
            </a:rPr>
            <a:t>3=year 2</a:t>
          </a:r>
        </a:p>
        <a:p>
          <a:r>
            <a:rPr lang="en-US" sz="1100" b="0" i="0" baseline="0">
              <a:solidFill>
                <a:schemeClr val="dk1"/>
              </a:solidFill>
              <a:effectLst/>
              <a:latin typeface="Arial Narrow" panose="020B0606020202030204" pitchFamily="34" charset="0"/>
              <a:ea typeface="+mn-ea"/>
              <a:cs typeface="+mn-cs"/>
            </a:rPr>
            <a:t>4=blended NTM one year from now (months 13 to 24 forward) (PREFERRED for YEAR 2" for stock)</a:t>
          </a:r>
        </a:p>
        <a:p>
          <a:r>
            <a:rPr lang="en-US" sz="1100" b="0" i="0" baseline="0">
              <a:solidFill>
                <a:schemeClr val="dk1"/>
              </a:solidFill>
              <a:effectLst/>
              <a:latin typeface="Arial Narrow" panose="020B0606020202030204" pitchFamily="34" charset="0"/>
              <a:ea typeface="+mn-ea"/>
              <a:cs typeface="+mn-cs"/>
            </a:rPr>
            <a:t>5=year 3</a:t>
          </a:r>
        </a:p>
        <a:p>
          <a:endParaRPr lang="en-US" sz="1100" b="0" i="0" baseline="0">
            <a:solidFill>
              <a:schemeClr val="dk1"/>
            </a:solidFill>
            <a:effectLst/>
            <a:latin typeface="Arial Narrow" panose="020B0606020202030204" pitchFamily="34" charset="0"/>
            <a:ea typeface="+mn-ea"/>
            <a:cs typeface="+mn-cs"/>
          </a:endParaRPr>
        </a:p>
        <a:p>
          <a:r>
            <a:rPr lang="en-US" sz="1100" b="0" i="0">
              <a:solidFill>
                <a:schemeClr val="dk1"/>
              </a:solidFill>
              <a:effectLst/>
              <a:latin typeface="Arial Narrow" panose="020B0606020202030204" pitchFamily="34" charset="0"/>
              <a:ea typeface="+mn-ea"/>
              <a:cs typeface="+mn-cs"/>
            </a:rPr>
            <a:t>In the BLUE table:</a:t>
          </a:r>
          <a:endParaRPr lang="en-US">
            <a:effectLst/>
            <a:latin typeface="Arial Narrow" panose="020B0606020202030204" pitchFamily="34" charset="0"/>
          </a:endParaRPr>
        </a:p>
        <a:p>
          <a:r>
            <a:rPr lang="en-US" sz="1100" b="0" i="0">
              <a:solidFill>
                <a:schemeClr val="dk1"/>
              </a:solidFill>
              <a:effectLst/>
              <a:latin typeface="Arial Narrow" panose="020B0606020202030204" pitchFamily="34" charset="0"/>
              <a:ea typeface="+mn-ea"/>
              <a:cs typeface="+mn-cs"/>
            </a:rPr>
            <a:t>1. Using</a:t>
          </a:r>
          <a:r>
            <a:rPr lang="en-US" sz="1100" b="0" i="0" baseline="0">
              <a:solidFill>
                <a:schemeClr val="dk1"/>
              </a:solidFill>
              <a:effectLst/>
              <a:latin typeface="Arial Narrow" panose="020B0606020202030204" pitchFamily="34" charset="0"/>
              <a:ea typeface="+mn-ea"/>
              <a:cs typeface="+mn-cs"/>
            </a:rPr>
            <a:t> the same methodology for deriving the consensus EPS for "Year 2" in the TAN table, compute your EPS estimate and enter in the yellow highlighted field with the guide letter "G"</a:t>
          </a:r>
        </a:p>
        <a:p>
          <a:r>
            <a:rPr lang="en-US" sz="1100" b="0" i="0" baseline="0">
              <a:solidFill>
                <a:schemeClr val="dk1"/>
              </a:solidFill>
              <a:effectLst/>
              <a:latin typeface="Arial Narrow" panose="020B0606020202030204" pitchFamily="34" charset="0"/>
              <a:ea typeface="+mn-ea"/>
              <a:cs typeface="+mn-cs"/>
            </a:rPr>
            <a:t>2. Provide your estimate of where you believe the market multiple will be in one year and put in the field with the guide letter "J" (if you don't have a strong view, use the figure in the cell next to guide letter "D" which is the current market multiple</a:t>
          </a:r>
        </a:p>
        <a:p>
          <a:r>
            <a:rPr lang="en-US" sz="1100" b="0" i="0" baseline="0">
              <a:solidFill>
                <a:schemeClr val="dk1"/>
              </a:solidFill>
              <a:effectLst/>
              <a:latin typeface="Arial Narrow" panose="020B0606020202030204" pitchFamily="34" charset="0"/>
              <a:ea typeface="+mn-ea"/>
              <a:cs typeface="+mn-cs"/>
            </a:rPr>
            <a:t>3. Provide how much of a premium or  discount you believe the stock's P/E ratio should be relative to the market's P/E ratio.  For example, if you believe your stock deserves a P/E ratio 10% less than the S&amp;P 500's P/E ratio, enter -10% in the cell next to the guide letter K.</a:t>
          </a:r>
        </a:p>
        <a:p>
          <a:r>
            <a:rPr lang="en-US" sz="1100" b="0" i="0" baseline="0">
              <a:solidFill>
                <a:schemeClr val="dk1"/>
              </a:solidFill>
              <a:effectLst/>
              <a:latin typeface="Arial Narrow" panose="020B0606020202030204" pitchFamily="34" charset="0"/>
              <a:ea typeface="+mn-ea"/>
              <a:cs typeface="+mn-cs"/>
            </a:rPr>
            <a:t>4. The row with guide letter "N" is your one-year price target.  Using the FaVeS framework, letters H and M show how much you differ from consensus in terms of </a:t>
          </a:r>
          <a:r>
            <a:rPr lang="en-US" sz="1100" b="1" i="0" u="sng" baseline="0">
              <a:solidFill>
                <a:schemeClr val="dk1"/>
              </a:solidFill>
              <a:effectLst/>
              <a:latin typeface="Arial Narrow" panose="020B0606020202030204" pitchFamily="34" charset="0"/>
              <a:ea typeface="+mn-ea"/>
              <a:cs typeface="+mn-cs"/>
            </a:rPr>
            <a:t>F</a:t>
          </a:r>
          <a:r>
            <a:rPr lang="en-US" sz="1100" b="0" i="0" baseline="0">
              <a:solidFill>
                <a:schemeClr val="dk1"/>
              </a:solidFill>
              <a:effectLst/>
              <a:latin typeface="Arial Narrow" panose="020B0606020202030204" pitchFamily="34" charset="0"/>
              <a:ea typeface="+mn-ea"/>
              <a:cs typeface="+mn-cs"/>
            </a:rPr>
            <a:t>orecast and </a:t>
          </a:r>
          <a:r>
            <a:rPr lang="en-US" sz="1100" b="1" i="0" u="sng" baseline="0">
              <a:solidFill>
                <a:schemeClr val="dk1"/>
              </a:solidFill>
              <a:effectLst/>
              <a:latin typeface="Arial Narrow" panose="020B0606020202030204" pitchFamily="34" charset="0"/>
              <a:ea typeface="+mn-ea"/>
              <a:cs typeface="+mn-cs"/>
            </a:rPr>
            <a:t>V</a:t>
          </a:r>
          <a:r>
            <a:rPr lang="en-US" sz="1100" b="0" i="0" baseline="0">
              <a:solidFill>
                <a:schemeClr val="dk1"/>
              </a:solidFill>
              <a:effectLst/>
              <a:latin typeface="Arial Narrow" panose="020B0606020202030204" pitchFamily="34" charset="0"/>
              <a:ea typeface="+mn-ea"/>
              <a:cs typeface="+mn-cs"/>
            </a:rPr>
            <a:t>aluation.</a:t>
          </a:r>
          <a:endParaRPr lang="en-US">
            <a:effectLst/>
            <a:latin typeface="Arial Narrow" panose="020B0606020202030204" pitchFamily="34" charset="0"/>
          </a:endParaRPr>
        </a:p>
        <a:p>
          <a:endParaRPr lang="en-US" sz="1100">
            <a:latin typeface="Arial Narrow" panose="020B060602020203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F95312-9DE9-484C-AFB6-D3D5F267B8F6}" name="Table1" displayName="Table1" ref="A1:D28" totalsRowShown="0" headerRowDxfId="9">
  <autoFilter ref="A1:D28" xr:uid="{4625AB21-7B10-42A9-A7A0-771F9D4DBB29}"/>
  <tableColumns count="4">
    <tableColumn id="1" xr3:uid="{6CE01912-B2F3-40A1-8100-CC99207C0FDD}" name="Ticker:" dataDxfId="12"/>
    <tableColumn id="2" xr3:uid="{F2C679B5-2B75-47F1-9CE4-5C6B31F549D2}" name="SBUX"/>
    <tableColumn id="3" xr3:uid="{CCF2A8E3-2F8D-4D00-B560-9EBE212A1753}" name="Guide letter" dataDxfId="11"/>
    <tableColumn id="4" xr3:uid="{DA1877DA-BFFE-4C37-A288-DF55AA6F835A}" name="Source"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F79525-9D3E-42F6-A4B9-1B9942062B5B}" name="Table2" displayName="Table2" ref="F1:L9" totalsRowShown="0" headerRowDxfId="0" dataDxfId="1">
  <autoFilter ref="F1:L9" xr:uid="{24353FC2-99DB-4065-83BD-4CD2A3F0F0BC}"/>
  <tableColumns count="7">
    <tableColumn id="1" xr3:uid="{760CC2B1-8A68-48CC-80EE-4EE1F2FDFA86}" name="Methodology for Deriving &quot;EPS&quot; for Forward P/E Ratios" dataDxfId="8"/>
    <tableColumn id="2" xr3:uid="{60B8C8C2-1B0B-4E7D-B34D-2D7C8867C916}" name="Preferred &quot;E&quot; for forward P/E" dataDxfId="7"/>
    <tableColumn id="3" xr3:uid="{9E0705F7-21BE-4507-9DA4-F6F189D5E254}" name="Option #1" dataDxfId="6"/>
    <tableColumn id="4" xr3:uid="{7EAC390B-8EF2-4492-818C-60B185492136}" name="Option #2" dataDxfId="5"/>
    <tableColumn id="5" xr3:uid="{8DE99ECD-2CCC-45B9-AC8E-25730442DC64}" name="Option #3" dataDxfId="4"/>
    <tableColumn id="6" xr3:uid="{E49663A8-5FDC-4C50-B63B-14318907081A}" name="Option #4" dataDxfId="3"/>
    <tableColumn id="7" xr3:uid="{6B09E5A2-BBA6-487E-8F67-DF8A339E29C9}" name="Option #5" dataDxfId="2"/>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AnalystSolutions">
      <a:dk1>
        <a:srgbClr val="002868"/>
      </a:dk1>
      <a:lt1>
        <a:srgbClr val="FFFFFF"/>
      </a:lt1>
      <a:dk2>
        <a:srgbClr val="002868"/>
      </a:dk2>
      <a:lt2>
        <a:srgbClr val="C8C8C8"/>
      </a:lt2>
      <a:accent1>
        <a:srgbClr val="002868"/>
      </a:accent1>
      <a:accent2>
        <a:srgbClr val="D2B790"/>
      </a:accent2>
      <a:accent3>
        <a:srgbClr val="CDE0FF"/>
      </a:accent3>
      <a:accent4>
        <a:srgbClr val="1D2121"/>
      </a:accent4>
      <a:accent5>
        <a:srgbClr val="002868"/>
      </a:accent5>
      <a:accent6>
        <a:srgbClr val="D2B790"/>
      </a:accent6>
      <a:hlink>
        <a:srgbClr val="002868"/>
      </a:hlink>
      <a:folHlink>
        <a:srgbClr val="00286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6D738-06E4-40B7-AD4E-9AB8057332DD}">
  <dimension ref="A1:L42"/>
  <sheetViews>
    <sheetView tabSelected="1" workbookViewId="0">
      <selection activeCell="B28" sqref="B28"/>
    </sheetView>
  </sheetViews>
  <sheetFormatPr defaultRowHeight="14.15" x14ac:dyDescent="0.35"/>
  <cols>
    <col min="1" max="1" width="99.6640625" customWidth="1"/>
    <col min="3" max="3" width="10.5" customWidth="1"/>
    <col min="4" max="4" width="32.25" bestFit="1" customWidth="1"/>
    <col min="5" max="5" width="6.1640625" customWidth="1"/>
    <col min="6" max="6" width="34.58203125" customWidth="1"/>
    <col min="7" max="7" width="25.6640625" customWidth="1"/>
    <col min="8" max="11" width="12.33203125" customWidth="1"/>
    <col min="12" max="12" width="10.75" customWidth="1"/>
  </cols>
  <sheetData>
    <row r="1" spans="1:12" ht="33.9" customHeight="1" x14ac:dyDescent="0.35">
      <c r="A1" s="24" t="s">
        <v>0</v>
      </c>
      <c r="B1" s="27" t="s">
        <v>57</v>
      </c>
      <c r="C1" s="25" t="s">
        <v>46</v>
      </c>
      <c r="D1" s="26" t="s">
        <v>1</v>
      </c>
      <c r="F1" s="33" t="s">
        <v>56</v>
      </c>
      <c r="G1" s="33" t="s">
        <v>39</v>
      </c>
      <c r="H1" s="32" t="s">
        <v>40</v>
      </c>
      <c r="I1" s="32" t="s">
        <v>41</v>
      </c>
      <c r="J1" s="32" t="s">
        <v>42</v>
      </c>
      <c r="K1" s="32" t="s">
        <v>43</v>
      </c>
      <c r="L1" s="32" t="s">
        <v>44</v>
      </c>
    </row>
    <row r="2" spans="1:12" ht="28.3" x14ac:dyDescent="0.35">
      <c r="A2" s="3"/>
      <c r="B2" s="4" t="str">
        <f>B1&amp;" US Equity"</f>
        <v>SBUX US Equity</v>
      </c>
      <c r="C2" s="4"/>
      <c r="D2" s="4"/>
      <c r="F2" s="1"/>
      <c r="G2" s="34" t="s">
        <v>45</v>
      </c>
      <c r="H2" s="2" t="s">
        <v>2</v>
      </c>
      <c r="I2" s="2" t="s">
        <v>3</v>
      </c>
      <c r="J2" s="2" t="s">
        <v>4</v>
      </c>
      <c r="K2" s="2" t="s">
        <v>5</v>
      </c>
      <c r="L2" s="2" t="s">
        <v>6</v>
      </c>
    </row>
    <row r="3" spans="1:12" x14ac:dyDescent="0.35">
      <c r="A3" s="5" t="s">
        <v>7</v>
      </c>
      <c r="B3" s="6"/>
      <c r="C3" s="7"/>
      <c r="D3" s="6"/>
      <c r="F3" s="3"/>
      <c r="G3" s="3"/>
      <c r="H3" s="3"/>
      <c r="I3" s="3"/>
      <c r="J3" s="3"/>
      <c r="K3" s="3"/>
      <c r="L3" s="3"/>
    </row>
    <row r="4" spans="1:12" x14ac:dyDescent="0.35">
      <c r="A4" s="10" t="s">
        <v>8</v>
      </c>
      <c r="B4" s="11">
        <f>_xll.BDP(B2,"PX LAST")</f>
        <v>54.237200000000001</v>
      </c>
      <c r="C4" s="6" t="s">
        <v>9</v>
      </c>
      <c r="D4" s="6" t="s">
        <v>10</v>
      </c>
      <c r="F4" s="9" t="s">
        <v>53</v>
      </c>
      <c r="G4" s="30">
        <v>2</v>
      </c>
      <c r="H4" s="9"/>
      <c r="I4" s="9"/>
      <c r="J4" s="9"/>
      <c r="K4" s="9"/>
      <c r="L4" s="9"/>
    </row>
    <row r="5" spans="1:12" x14ac:dyDescent="0.35">
      <c r="A5" s="10" t="s">
        <v>47</v>
      </c>
      <c r="B5" s="11">
        <f>CHOOSE(G4,H5,I5,J5,K5,L5)</f>
        <v>2.6285938697318012</v>
      </c>
      <c r="C5" s="6" t="s">
        <v>11</v>
      </c>
      <c r="D5" s="6" t="s">
        <v>12</v>
      </c>
      <c r="F5" s="9"/>
      <c r="G5" s="23" t="str">
        <f>CHOOSE(G4,H2,I2,J2,K2,L2)</f>
        <v>Blended NTM</v>
      </c>
      <c r="H5" s="12">
        <f>_xll.BDP($B$1&amp;" US Equity","CONS_EEPS_CUR_YR")</f>
        <v>2.4079999999999999</v>
      </c>
      <c r="I5" s="12">
        <f>_xll.BDP(B2,"best eps","best fperiod override=BF")</f>
        <v>2.6285938697318012</v>
      </c>
      <c r="J5" s="12">
        <f>_xll.BDP($B$1&amp;" US Equity","BEST_EEPS_NXT_YR")</f>
        <v>2.6430000000000002</v>
      </c>
      <c r="K5" s="12">
        <f>_xll.BDP(B2,"best eps","best fperiod override=2BF")</f>
        <v>2.9883538461538461</v>
      </c>
      <c r="L5" s="12">
        <f>_xll.BDP($B$1&amp;" US Equity","BEST_EST_EPS_FY3")</f>
        <v>3.0110000000000001</v>
      </c>
    </row>
    <row r="6" spans="1:12" x14ac:dyDescent="0.35">
      <c r="A6" s="10" t="s">
        <v>13</v>
      </c>
      <c r="B6" s="13">
        <f>B4/B5</f>
        <v>20.633541234551345</v>
      </c>
      <c r="C6" s="6" t="s">
        <v>14</v>
      </c>
      <c r="D6" s="6" t="s">
        <v>15</v>
      </c>
      <c r="F6" s="9" t="s">
        <v>55</v>
      </c>
      <c r="G6" s="30">
        <f>G4+2</f>
        <v>4</v>
      </c>
      <c r="H6" s="9"/>
      <c r="I6" s="9"/>
      <c r="J6" s="9"/>
      <c r="K6" s="9"/>
      <c r="L6" s="9"/>
    </row>
    <row r="7" spans="1:12" x14ac:dyDescent="0.35">
      <c r="A7" s="10" t="s">
        <v>16</v>
      </c>
      <c r="B7" s="14">
        <f>_xll.BDP("spx index","PX LAST")</f>
        <v>2871.34</v>
      </c>
      <c r="C7" s="6"/>
      <c r="D7" s="6" t="s">
        <v>10</v>
      </c>
      <c r="F7" s="9"/>
      <c r="G7" s="23" t="str">
        <f>CHOOSE(G6,H2,I2,J2,K2,L2)</f>
        <v>Blended NTM in 1 Year</v>
      </c>
      <c r="H7" s="12"/>
      <c r="I7" s="12"/>
      <c r="J7" s="9"/>
      <c r="K7" s="12"/>
      <c r="L7" s="9"/>
    </row>
    <row r="8" spans="1:12" x14ac:dyDescent="0.35">
      <c r="A8" s="10" t="s">
        <v>17</v>
      </c>
      <c r="B8" s="11">
        <f>CHOOSE(G8,H9,I9)</f>
        <v>172.56709289550781</v>
      </c>
      <c r="C8" s="6"/>
      <c r="D8" s="6" t="s">
        <v>12</v>
      </c>
      <c r="F8" s="9" t="s">
        <v>54</v>
      </c>
      <c r="G8" s="30">
        <v>2</v>
      </c>
      <c r="H8" s="12"/>
      <c r="I8" s="12"/>
      <c r="J8" s="9"/>
      <c r="K8" s="12"/>
      <c r="L8" s="9"/>
    </row>
    <row r="9" spans="1:12" x14ac:dyDescent="0.35">
      <c r="A9" s="10" t="s">
        <v>48</v>
      </c>
      <c r="B9" s="15">
        <f>B7/B8</f>
        <v>16.638977639489141</v>
      </c>
      <c r="C9" s="6" t="s">
        <v>18</v>
      </c>
      <c r="D9" s="6" t="s">
        <v>15</v>
      </c>
      <c r="E9" s="9"/>
      <c r="F9" s="9"/>
      <c r="G9" s="23" t="str">
        <f>CHOOSE(G8,H2,I2)</f>
        <v>Blended NTM</v>
      </c>
      <c r="H9" s="12">
        <f>_xll.BDP("spx index","best eps")</f>
        <v>161.64643859863281</v>
      </c>
      <c r="I9" s="12">
        <f>_xll.BDP("spx index","best eps","best fperiod override=BF")</f>
        <v>172.56709289550781</v>
      </c>
      <c r="J9" s="9"/>
      <c r="K9" s="12"/>
      <c r="L9" s="9"/>
    </row>
    <row r="10" spans="1:12" x14ac:dyDescent="0.35">
      <c r="A10" s="10"/>
      <c r="B10" s="11"/>
      <c r="C10" s="6"/>
      <c r="D10" s="6"/>
      <c r="E10" s="9"/>
      <c r="F10" s="9"/>
      <c r="G10" s="9"/>
      <c r="H10" s="9"/>
      <c r="I10" s="9"/>
      <c r="J10" s="9"/>
      <c r="K10" s="9"/>
    </row>
    <row r="11" spans="1:12" ht="28.3" x14ac:dyDescent="0.35">
      <c r="A11" s="10" t="s">
        <v>19</v>
      </c>
      <c r="B11" s="16">
        <f>B6/B9-1</f>
        <v>0.24007265840552239</v>
      </c>
      <c r="C11" s="6" t="s">
        <v>20</v>
      </c>
      <c r="D11" s="6" t="s">
        <v>15</v>
      </c>
      <c r="E11" s="9"/>
      <c r="F11" s="9"/>
      <c r="G11" s="9"/>
      <c r="H11" s="9"/>
      <c r="I11" s="9"/>
      <c r="J11" s="9"/>
      <c r="K11" s="9"/>
    </row>
    <row r="12" spans="1:12" x14ac:dyDescent="0.35">
      <c r="A12" s="10"/>
      <c r="B12" s="4"/>
      <c r="C12" s="6"/>
      <c r="D12" s="6"/>
      <c r="E12" s="9"/>
      <c r="F12" s="9"/>
      <c r="G12" s="9"/>
      <c r="H12" s="9"/>
      <c r="I12" s="9"/>
      <c r="J12" s="9"/>
      <c r="K12" s="9"/>
    </row>
    <row r="13" spans="1:12" x14ac:dyDescent="0.35">
      <c r="A13" s="5" t="s">
        <v>21</v>
      </c>
      <c r="B13" s="4"/>
      <c r="C13" s="6"/>
      <c r="D13" s="6"/>
      <c r="E13" s="9"/>
      <c r="F13" s="9"/>
      <c r="G13" s="9"/>
      <c r="H13" s="9"/>
      <c r="I13" s="9"/>
      <c r="J13" s="9"/>
      <c r="K13" s="9"/>
    </row>
    <row r="14" spans="1:12" x14ac:dyDescent="0.35">
      <c r="A14" s="10" t="s">
        <v>49</v>
      </c>
      <c r="B14" s="11">
        <f>CHOOSE(G6,H5,I5,J5,K5,L5)</f>
        <v>2.9883538461538461</v>
      </c>
      <c r="C14" s="6" t="s">
        <v>22</v>
      </c>
      <c r="D14" s="6" t="s">
        <v>12</v>
      </c>
      <c r="E14" s="9"/>
      <c r="F14" s="9"/>
      <c r="G14" s="9"/>
      <c r="H14" s="9"/>
      <c r="I14" s="9"/>
      <c r="J14" s="9"/>
      <c r="K14" s="9"/>
    </row>
    <row r="15" spans="1:12" x14ac:dyDescent="0.35">
      <c r="A15" s="10" t="s">
        <v>23</v>
      </c>
      <c r="B15" s="16">
        <f>B14/B5-1</f>
        <v>0.13686403995865359</v>
      </c>
      <c r="C15" s="6"/>
      <c r="D15" s="6" t="s">
        <v>15</v>
      </c>
      <c r="E15" s="9"/>
      <c r="F15" s="9"/>
      <c r="G15" s="9"/>
      <c r="H15" s="9"/>
      <c r="I15" s="9"/>
      <c r="J15" s="9"/>
      <c r="K15" s="9"/>
    </row>
    <row r="16" spans="1:12" x14ac:dyDescent="0.35">
      <c r="A16" s="10"/>
      <c r="B16" s="4"/>
      <c r="C16" s="6"/>
      <c r="D16" s="6"/>
      <c r="E16" s="9"/>
      <c r="F16" s="9"/>
      <c r="G16" s="9"/>
      <c r="H16" s="9"/>
      <c r="I16" s="9"/>
      <c r="J16" s="9"/>
      <c r="K16" s="9"/>
    </row>
    <row r="17" spans="1:11" x14ac:dyDescent="0.35">
      <c r="A17" s="5" t="s">
        <v>24</v>
      </c>
      <c r="B17" s="17"/>
      <c r="C17" s="6"/>
      <c r="D17" s="6"/>
      <c r="E17" s="9"/>
      <c r="F17" s="9"/>
      <c r="G17" s="9"/>
      <c r="H17" s="9"/>
      <c r="I17" s="9"/>
      <c r="J17" s="9"/>
      <c r="K17" s="9"/>
    </row>
    <row r="18" spans="1:11" x14ac:dyDescent="0.35">
      <c r="A18" s="10" t="s">
        <v>50</v>
      </c>
      <c r="B18" s="31">
        <f>B14</f>
        <v>2.9883538461538461</v>
      </c>
      <c r="C18" s="6" t="s">
        <v>25</v>
      </c>
      <c r="D18" s="6" t="s">
        <v>26</v>
      </c>
      <c r="E18" s="8"/>
      <c r="F18" s="9"/>
      <c r="G18" s="9"/>
      <c r="H18" s="9"/>
      <c r="I18" s="9"/>
      <c r="J18" s="9"/>
      <c r="K18" s="9"/>
    </row>
    <row r="19" spans="1:11" x14ac:dyDescent="0.35">
      <c r="A19" s="10" t="s">
        <v>27</v>
      </c>
      <c r="B19" s="16">
        <f>B18/B14-1</f>
        <v>0</v>
      </c>
      <c r="C19" s="6" t="s">
        <v>28</v>
      </c>
      <c r="D19" s="6" t="s">
        <v>15</v>
      </c>
      <c r="E19" s="9"/>
      <c r="F19" s="22"/>
      <c r="G19" s="9"/>
      <c r="H19" s="9"/>
      <c r="I19" s="9"/>
      <c r="J19" s="9"/>
      <c r="K19" s="9"/>
    </row>
    <row r="20" spans="1:11" x14ac:dyDescent="0.35">
      <c r="A20" s="10"/>
      <c r="B20" s="4"/>
      <c r="C20" s="6"/>
      <c r="D20" s="6"/>
      <c r="E20" s="9"/>
      <c r="F20" s="9"/>
      <c r="G20" s="9"/>
      <c r="H20" s="9"/>
      <c r="I20" s="9"/>
      <c r="J20" s="9"/>
      <c r="K20" s="9"/>
    </row>
    <row r="21" spans="1:11" x14ac:dyDescent="0.35">
      <c r="A21" s="5" t="s">
        <v>29</v>
      </c>
      <c r="B21" s="4"/>
      <c r="C21" s="6"/>
      <c r="D21" s="6"/>
      <c r="E21" s="9"/>
      <c r="F21" s="9"/>
      <c r="G21" s="9"/>
      <c r="H21" s="9"/>
      <c r="I21" s="9"/>
      <c r="J21" s="9"/>
      <c r="K21" s="9"/>
    </row>
    <row r="22" spans="1:11" x14ac:dyDescent="0.35">
      <c r="A22" s="10" t="s">
        <v>51</v>
      </c>
      <c r="B22" s="28">
        <f>B9</f>
        <v>16.638977639489141</v>
      </c>
      <c r="C22" s="6" t="s">
        <v>30</v>
      </c>
      <c r="D22" s="6" t="s">
        <v>26</v>
      </c>
      <c r="E22" s="9"/>
      <c r="F22" s="9"/>
      <c r="G22" s="9"/>
      <c r="H22" s="9"/>
      <c r="I22" s="9"/>
      <c r="J22" s="9"/>
      <c r="K22" s="9"/>
    </row>
    <row r="23" spans="1:11" x14ac:dyDescent="0.35">
      <c r="A23" s="10" t="s">
        <v>52</v>
      </c>
      <c r="B23" s="29">
        <f>B11</f>
        <v>0.24007265840552239</v>
      </c>
      <c r="C23" s="6" t="s">
        <v>31</v>
      </c>
      <c r="D23" s="6" t="s">
        <v>26</v>
      </c>
      <c r="E23" s="9"/>
      <c r="F23" s="9"/>
      <c r="G23" s="9"/>
      <c r="H23" s="9"/>
      <c r="I23" s="9"/>
      <c r="J23" s="9"/>
      <c r="K23" s="9"/>
    </row>
    <row r="24" spans="1:11" x14ac:dyDescent="0.35">
      <c r="A24" s="10" t="s">
        <v>32</v>
      </c>
      <c r="B24" s="13">
        <f>(B22*(1+B23))</f>
        <v>20.633541234551345</v>
      </c>
      <c r="C24" s="6" t="s">
        <v>33</v>
      </c>
      <c r="D24" s="6" t="s">
        <v>15</v>
      </c>
      <c r="E24" s="9"/>
      <c r="F24" s="9"/>
      <c r="G24" s="9"/>
      <c r="H24" s="9"/>
      <c r="I24" s="9"/>
      <c r="J24" s="9"/>
      <c r="K24" s="9"/>
    </row>
    <row r="25" spans="1:11" x14ac:dyDescent="0.35">
      <c r="A25" s="10" t="s">
        <v>34</v>
      </c>
      <c r="B25" s="18">
        <f>B24/B6-1</f>
        <v>0</v>
      </c>
      <c r="C25" s="6" t="s">
        <v>35</v>
      </c>
      <c r="D25" s="6" t="s">
        <v>15</v>
      </c>
      <c r="E25" s="9"/>
      <c r="F25" s="9"/>
      <c r="G25" s="9"/>
      <c r="H25" s="9"/>
      <c r="I25" s="9"/>
      <c r="J25" s="9"/>
      <c r="K25" s="9"/>
    </row>
    <row r="26" spans="1:11" x14ac:dyDescent="0.35">
      <c r="A26" s="10"/>
      <c r="B26" s="4"/>
      <c r="C26" s="6"/>
      <c r="D26" s="6"/>
      <c r="E26" s="9"/>
      <c r="F26" s="9"/>
      <c r="G26" s="9"/>
      <c r="H26" s="9"/>
      <c r="I26" s="9"/>
      <c r="J26" s="9"/>
      <c r="K26" s="9"/>
    </row>
    <row r="27" spans="1:11" x14ac:dyDescent="0.35">
      <c r="A27" s="19" t="s">
        <v>36</v>
      </c>
      <c r="B27" s="11">
        <f>B18*B24</f>
        <v>61.660322308045487</v>
      </c>
      <c r="C27" s="6" t="s">
        <v>37</v>
      </c>
      <c r="D27" s="6" t="s">
        <v>15</v>
      </c>
      <c r="E27" s="9"/>
      <c r="F27" s="9"/>
      <c r="G27" s="9"/>
      <c r="H27" s="9"/>
      <c r="I27" s="9"/>
      <c r="J27" s="9"/>
      <c r="K27" s="9"/>
    </row>
    <row r="28" spans="1:11" x14ac:dyDescent="0.35">
      <c r="A28" s="10" t="s">
        <v>38</v>
      </c>
      <c r="B28" s="16">
        <f>B27/B4-1</f>
        <v>0.13686403995865359</v>
      </c>
      <c r="C28" s="6"/>
      <c r="D28" s="6" t="s">
        <v>15</v>
      </c>
      <c r="E28" s="9"/>
      <c r="F28" s="9"/>
      <c r="G28" s="12"/>
      <c r="H28" s="12"/>
      <c r="I28" s="12"/>
      <c r="J28" s="9"/>
      <c r="K28" s="9"/>
    </row>
    <row r="29" spans="1:11" x14ac:dyDescent="0.35">
      <c r="A29" s="9"/>
      <c r="B29" s="6"/>
      <c r="C29" s="6"/>
      <c r="D29" s="6"/>
      <c r="E29" s="9"/>
      <c r="F29" s="9"/>
      <c r="G29" s="12"/>
      <c r="H29" s="12"/>
      <c r="I29" s="12"/>
      <c r="J29" s="9"/>
      <c r="K29" s="9"/>
    </row>
    <row r="30" spans="1:11" x14ac:dyDescent="0.35">
      <c r="A30" s="9"/>
      <c r="B30" s="6"/>
      <c r="C30" s="6"/>
      <c r="D30" s="6"/>
      <c r="E30" s="9"/>
      <c r="F30" s="22"/>
      <c r="G30" s="9"/>
      <c r="H30" s="9"/>
      <c r="I30" s="9"/>
      <c r="J30" s="9"/>
      <c r="K30" s="9"/>
    </row>
    <row r="31" spans="1:11" x14ac:dyDescent="0.35">
      <c r="A31" s="9"/>
      <c r="B31" s="6"/>
      <c r="C31" s="6"/>
      <c r="D31" s="6"/>
      <c r="E31" s="9"/>
      <c r="F31" s="9"/>
      <c r="G31" s="20"/>
      <c r="H31" s="20"/>
      <c r="I31" s="20"/>
      <c r="J31" s="20"/>
      <c r="K31" s="20"/>
    </row>
    <row r="32" spans="1:11" x14ac:dyDescent="0.35">
      <c r="A32" s="21"/>
      <c r="B32" s="6"/>
      <c r="C32" s="6"/>
      <c r="D32" s="6"/>
      <c r="E32" s="9"/>
      <c r="F32" s="9"/>
      <c r="G32" s="12"/>
      <c r="H32" s="12"/>
      <c r="I32" s="12"/>
      <c r="J32" s="12"/>
      <c r="K32" s="12"/>
    </row>
    <row r="33" spans="1:11" x14ac:dyDescent="0.35">
      <c r="A33" s="21"/>
      <c r="B33" s="6"/>
      <c r="C33" s="6"/>
      <c r="D33" s="6"/>
      <c r="E33" s="9"/>
      <c r="F33" s="9"/>
      <c r="G33" s="12"/>
      <c r="H33" s="12"/>
      <c r="I33" s="12"/>
      <c r="J33" s="12"/>
      <c r="K33" s="12"/>
    </row>
    <row r="34" spans="1:11" x14ac:dyDescent="0.35">
      <c r="A34" s="21"/>
      <c r="B34" s="6"/>
      <c r="C34" s="6"/>
      <c r="D34" s="6"/>
      <c r="E34" s="9"/>
      <c r="F34" s="9"/>
      <c r="G34" s="12"/>
      <c r="H34" s="12"/>
      <c r="I34" s="12"/>
      <c r="J34" s="12"/>
      <c r="K34" s="12"/>
    </row>
    <row r="35" spans="1:11" x14ac:dyDescent="0.35">
      <c r="A35" s="21"/>
      <c r="B35" s="6"/>
      <c r="C35" s="6"/>
      <c r="D35" s="6"/>
      <c r="E35" s="9"/>
      <c r="F35" s="9"/>
      <c r="G35" s="9"/>
      <c r="H35" s="9"/>
      <c r="I35" s="9"/>
      <c r="J35" s="9"/>
      <c r="K35" s="9"/>
    </row>
    <row r="36" spans="1:11" x14ac:dyDescent="0.35">
      <c r="A36" s="21"/>
      <c r="B36" s="6"/>
      <c r="C36" s="6"/>
      <c r="D36" s="6"/>
      <c r="E36" s="9"/>
      <c r="F36" s="9"/>
      <c r="G36" s="9"/>
      <c r="H36" s="9"/>
      <c r="I36" s="9"/>
      <c r="J36" s="9"/>
      <c r="K36" s="9"/>
    </row>
    <row r="37" spans="1:11" x14ac:dyDescent="0.35">
      <c r="A37" s="21"/>
      <c r="B37" s="6"/>
      <c r="C37" s="6"/>
      <c r="D37" s="6"/>
      <c r="E37" s="9"/>
      <c r="F37" s="9"/>
      <c r="G37" s="9"/>
      <c r="H37" s="9"/>
      <c r="I37" s="9"/>
      <c r="J37" s="9"/>
      <c r="K37" s="9"/>
    </row>
    <row r="38" spans="1:11" x14ac:dyDescent="0.35">
      <c r="A38" s="21"/>
      <c r="B38" s="6"/>
      <c r="C38" s="6"/>
      <c r="D38" s="6"/>
      <c r="E38" s="9"/>
      <c r="F38" s="9"/>
      <c r="G38" s="9"/>
      <c r="H38" s="9"/>
      <c r="I38" s="9"/>
      <c r="J38" s="9"/>
      <c r="K38" s="9"/>
    </row>
    <row r="39" spans="1:11" x14ac:dyDescent="0.35">
      <c r="A39" s="9"/>
      <c r="B39" s="6"/>
      <c r="C39" s="6"/>
      <c r="D39" s="6"/>
      <c r="E39" s="9"/>
      <c r="F39" s="9"/>
      <c r="G39" s="9"/>
      <c r="H39" s="9"/>
      <c r="I39" s="9"/>
      <c r="J39" s="9"/>
      <c r="K39" s="9"/>
    </row>
    <row r="40" spans="1:11" x14ac:dyDescent="0.35">
      <c r="A40" s="9"/>
      <c r="B40" s="6"/>
      <c r="C40" s="6"/>
      <c r="D40" s="6"/>
      <c r="E40" s="9"/>
      <c r="F40" s="9"/>
      <c r="G40" s="9"/>
      <c r="H40" s="9"/>
      <c r="I40" s="9"/>
      <c r="J40" s="9"/>
      <c r="K40" s="9"/>
    </row>
    <row r="41" spans="1:11" x14ac:dyDescent="0.35">
      <c r="A41" s="9"/>
      <c r="B41" s="6"/>
      <c r="C41" s="6"/>
      <c r="D41" s="6"/>
      <c r="E41" s="9"/>
      <c r="F41" s="9"/>
      <c r="G41" s="9"/>
      <c r="H41" s="9"/>
      <c r="I41" s="9"/>
      <c r="J41" s="9"/>
      <c r="K41" s="9"/>
    </row>
    <row r="42" spans="1:11" x14ac:dyDescent="0.35">
      <c r="A42" s="9"/>
      <c r="B42" s="6"/>
      <c r="C42" s="6"/>
      <c r="D42" s="6"/>
      <c r="E42" s="9"/>
      <c r="F42" s="9"/>
      <c r="G42" s="9"/>
      <c r="H42" s="9"/>
      <c r="I42" s="9"/>
      <c r="J42" s="9"/>
      <c r="K42" s="9"/>
    </row>
  </sheetData>
  <pageMargins left="0.7" right="0.7" top="0.75" bottom="0.75" header="0.3" footer="0.3"/>
  <drawing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J Valentine</dc:creator>
  <cp:lastModifiedBy>James J Valentine</cp:lastModifiedBy>
  <dcterms:created xsi:type="dcterms:W3CDTF">2018-09-06T16:54:52Z</dcterms:created>
  <dcterms:modified xsi:type="dcterms:W3CDTF">2018-09-06T17:33:43Z</dcterms:modified>
</cp:coreProperties>
</file>